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740" yWindow="5720" windowWidth="24600" windowHeight="15360" tabRatio="500"/>
  </bookViews>
  <sheets>
    <sheet name="Applications" sheetId="1" r:id="rId1"/>
    <sheet name="PMBS example" sheetId="5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E17" i="1"/>
  <c r="I17" i="1"/>
  <c r="I18" i="1"/>
  <c r="I19" i="1"/>
  <c r="I11" i="1"/>
  <c r="E12" i="1"/>
  <c r="E13" i="1"/>
  <c r="E15" i="1"/>
  <c r="E16" i="1"/>
  <c r="E11" i="1"/>
  <c r="E18" i="1"/>
  <c r="F31" i="1"/>
  <c r="E14" i="1"/>
  <c r="E19" i="1"/>
  <c r="D19" i="1"/>
  <c r="D12" i="1"/>
  <c r="D13" i="1"/>
  <c r="D14" i="1"/>
  <c r="D15" i="1"/>
  <c r="D16" i="1"/>
  <c r="D17" i="1"/>
  <c r="D18" i="1"/>
  <c r="D11" i="1"/>
  <c r="H14" i="5"/>
  <c r="I14" i="5"/>
  <c r="J14" i="5"/>
  <c r="H13" i="5"/>
  <c r="I13" i="5"/>
  <c r="J13" i="5"/>
  <c r="H12" i="5"/>
  <c r="I12" i="5"/>
  <c r="J12" i="5"/>
  <c r="H11" i="5"/>
  <c r="I11" i="5"/>
  <c r="J11" i="5"/>
  <c r="H10" i="5"/>
  <c r="I10" i="5"/>
  <c r="J10" i="5"/>
  <c r="F8" i="5"/>
  <c r="D8" i="5"/>
  <c r="H15" i="1"/>
  <c r="J15" i="1"/>
  <c r="H16" i="1"/>
  <c r="J16" i="1"/>
  <c r="H17" i="1"/>
  <c r="J17" i="1"/>
  <c r="H18" i="1"/>
  <c r="J18" i="1"/>
  <c r="H19" i="1"/>
  <c r="J19" i="1"/>
  <c r="H11" i="1"/>
  <c r="J11" i="1"/>
  <c r="H14" i="1"/>
  <c r="J14" i="1"/>
  <c r="H13" i="1"/>
  <c r="J13" i="1"/>
  <c r="H12" i="1"/>
  <c r="J12" i="1"/>
  <c r="F9" i="1"/>
  <c r="D9" i="1"/>
  <c r="K20" i="1"/>
  <c r="L20" i="1"/>
  <c r="K15" i="5"/>
  <c r="L15" i="5"/>
</calcChain>
</file>

<file path=xl/sharedStrings.xml><?xml version="1.0" encoding="utf-8"?>
<sst xmlns="http://schemas.openxmlformats.org/spreadsheetml/2006/main" count="94" uniqueCount="53">
  <si>
    <t>Edison</t>
  </si>
  <si>
    <t>N (# nodes)</t>
  </si>
  <si>
    <t>c</t>
  </si>
  <si>
    <t>w</t>
  </si>
  <si>
    <t>n</t>
  </si>
  <si>
    <t>t_ref</t>
  </si>
  <si>
    <t>t</t>
  </si>
  <si>
    <t>U</t>
  </si>
  <si>
    <t>S</t>
  </si>
  <si>
    <t>cUS</t>
  </si>
  <si>
    <t>MILC</t>
  </si>
  <si>
    <t>GTC</t>
  </si>
  <si>
    <t>MiniDFT</t>
  </si>
  <si>
    <t>Meraculous</t>
  </si>
  <si>
    <t>SNAP</t>
  </si>
  <si>
    <t>PENNANT</t>
  </si>
  <si>
    <t>HPCG</t>
  </si>
  <si>
    <t>MiniPIC</t>
  </si>
  <si>
    <t>UMT</t>
  </si>
  <si>
    <t>SSI</t>
  </si>
  <si>
    <t>Target</t>
  </si>
  <si>
    <t>NERSC 9</t>
  </si>
  <si>
    <t>Crossroads</t>
  </si>
  <si>
    <t>Hopper</t>
  </si>
  <si>
    <t>miniFE</t>
  </si>
  <si>
    <t>FLASH</t>
  </si>
  <si>
    <t xml:space="preserve">nominal </t>
  </si>
  <si>
    <t>weighted</t>
  </si>
  <si>
    <t>Table 1: Reference Platform Information</t>
  </si>
  <si>
    <t xml:space="preserve">Table 2: SSI calculation </t>
  </si>
  <si>
    <r>
      <t xml:space="preserve">Below is an example SSI calcualtion using data collected for a workshop publication. In this case, NERSC's Hopper was used as the reference and Edison is the target. </t>
    </r>
    <r>
      <rPr>
        <b/>
        <sz val="12"/>
        <color theme="1"/>
        <rFont val="Calibri"/>
        <family val="2"/>
        <scheme val="minor"/>
      </rPr>
      <t>Note that the applications are NOT the Crossroads/NERSC-9 benchmarks and reference values are only for illustrative purposes</t>
    </r>
    <r>
      <rPr>
        <sz val="12"/>
        <color theme="1"/>
        <rFont val="Calibri"/>
        <family val="2"/>
        <scheme val="minor"/>
      </rPr>
      <t>.</t>
    </r>
  </si>
  <si>
    <r>
      <t xml:space="preserve">This sheet is provided for informational purposes for the calculation of SSI. </t>
    </r>
    <r>
      <rPr>
        <b/>
        <sz val="12"/>
        <color theme="1"/>
        <rFont val="Calibri"/>
        <family val="2"/>
        <scheme val="minor"/>
      </rPr>
      <t>Reference values, capability factors and weights are subject to change until the final RFP is issued</t>
    </r>
    <r>
      <rPr>
        <sz val="12"/>
        <color theme="1"/>
        <rFont val="Calibri"/>
        <family val="2"/>
        <scheme val="minor"/>
      </rPr>
      <t>.</t>
    </r>
  </si>
  <si>
    <t># ranks</t>
  </si>
  <si>
    <t># threads</t>
  </si>
  <si>
    <t>n/a</t>
  </si>
  <si>
    <t>GFLOP/s</t>
  </si>
  <si>
    <t>GTC-P</t>
  </si>
  <si>
    <t>seconds</t>
  </si>
  <si>
    <t>FOM units</t>
  </si>
  <si>
    <t>FOM</t>
  </si>
  <si>
    <t>FOM_ref</t>
  </si>
  <si>
    <t>FOM type</t>
  </si>
  <si>
    <t>Time</t>
  </si>
  <si>
    <t>Rate</t>
  </si>
  <si>
    <t>FOM types (effect the calculation of S)</t>
  </si>
  <si>
    <t>S=time_ref/time</t>
  </si>
  <si>
    <t>updates/sec</t>
  </si>
  <si>
    <t>S=(rate/c)/rate_ref</t>
  </si>
  <si>
    <t>seconds/cycle</t>
  </si>
  <si>
    <t>seconds/iteration</t>
  </si>
  <si>
    <t>Grind Time</t>
  </si>
  <si>
    <t>S=time_ref/(time*c)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</si>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</sst>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right"/>
    </xf>
    <xf numFmtId="164" fontId="2" fillId="0" borderId="0" xfId="0" applyNumberFormat="1" applyFont="1" applyBorder="1"/>
    <xf numFmtId="0" fontId="3" fillId="0" borderId="0" xfId="0" applyFont="1" applyBorder="1"/>
    <xf numFmtId="2" fontId="3" fillId="0" borderId="11" xfId="0" applyNumberFormat="1" applyFont="1" applyBorder="1"/>
    <xf numFmtId="0" fontId="3" fillId="0" borderId="12" xfId="0" applyFont="1" applyBorder="1"/>
    <xf numFmtId="2" fontId="0" fillId="0" borderId="12" xfId="0" applyNumberFormat="1" applyBorder="1"/>
    <xf numFmtId="2" fontId="0" fillId="0" borderId="0" xfId="0" applyNumberFormat="1" applyBorder="1"/>
    <xf numFmtId="2" fontId="0" fillId="0" borderId="11" xfId="0" applyNumberFormat="1" applyBorder="1"/>
    <xf numFmtId="0" fontId="0" fillId="0" borderId="0" xfId="0" applyBorder="1" applyAlignment="1">
      <alignment horizontal="center"/>
    </xf>
    <xf numFmtId="2" fontId="3" fillId="0" borderId="0" xfId="0" applyNumberFormat="1" applyFont="1" applyBorder="1"/>
    <xf numFmtId="0" fontId="0" fillId="0" borderId="13" xfId="0" applyBorder="1" applyAlignment="1">
      <alignment horizontal="right"/>
    </xf>
    <xf numFmtId="2" fontId="3" fillId="0" borderId="6" xfId="0" applyNumberFormat="1" applyFont="1" applyBorder="1"/>
    <xf numFmtId="0" fontId="3" fillId="0" borderId="4" xfId="0" applyFont="1" applyBorder="1"/>
    <xf numFmtId="2" fontId="0" fillId="0" borderId="5" xfId="0" applyNumberFormat="1" applyBorder="1"/>
    <xf numFmtId="2" fontId="0" fillId="0" borderId="6" xfId="0" applyNumberFormat="1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3" fillId="0" borderId="5" xfId="0" applyFont="1" applyBorder="1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vertical="top" wrapText="1"/>
    </xf>
    <xf numFmtId="164" fontId="3" fillId="0" borderId="11" xfId="0" applyNumberFormat="1" applyFont="1" applyBorder="1"/>
    <xf numFmtId="164" fontId="3" fillId="0" borderId="6" xfId="0" applyNumberFormat="1" applyFont="1" applyBorder="1"/>
    <xf numFmtId="0" fontId="0" fillId="0" borderId="14" xfId="0" applyBorder="1" applyAlignment="1">
      <alignment horizontal="right"/>
    </xf>
    <xf numFmtId="3" fontId="0" fillId="0" borderId="13" xfId="0" applyNumberFormat="1" applyBorder="1"/>
    <xf numFmtId="3" fontId="0" fillId="0" borderId="13" xfId="0" applyNumberFormat="1" applyBorder="1" applyAlignment="1">
      <alignment horizontal="right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/>
    <xf numFmtId="0" fontId="0" fillId="0" borderId="14" xfId="0" applyBorder="1" applyAlignment="1">
      <alignment horizontal="center"/>
    </xf>
    <xf numFmtId="3" fontId="0" fillId="0" borderId="14" xfId="0" applyNumberFormat="1" applyBorder="1"/>
    <xf numFmtId="3" fontId="0" fillId="0" borderId="14" xfId="0" applyNumberFormat="1" applyBorder="1" applyAlignment="1">
      <alignment horizontal="right"/>
    </xf>
    <xf numFmtId="0" fontId="1" fillId="2" borderId="0" xfId="0" applyFont="1" applyFill="1" applyAlignment="1">
      <alignment horizontal="right"/>
    </xf>
    <xf numFmtId="2" fontId="1" fillId="2" borderId="0" xfId="0" applyNumberFormat="1" applyFont="1" applyFill="1"/>
    <xf numFmtId="164" fontId="3" fillId="0" borderId="7" xfId="0" applyNumberFormat="1" applyFont="1" applyBorder="1"/>
    <xf numFmtId="164" fontId="3" fillId="0" borderId="10" xfId="0" applyNumberFormat="1" applyFont="1" applyBorder="1"/>
    <xf numFmtId="164" fontId="3" fillId="0" borderId="13" xfId="0" applyNumberFormat="1" applyFont="1" applyBorder="1"/>
    <xf numFmtId="0" fontId="3" fillId="0" borderId="1" xfId="0" applyFont="1" applyBorder="1"/>
    <xf numFmtId="2" fontId="3" fillId="0" borderId="5" xfId="0" applyNumberFormat="1" applyFont="1" applyBorder="1"/>
    <xf numFmtId="0" fontId="0" fillId="0" borderId="11" xfId="0" applyBorder="1" applyAlignment="1">
      <alignment horizontal="center"/>
    </xf>
    <xf numFmtId="2" fontId="3" fillId="0" borderId="3" xfId="0" applyNumberFormat="1" applyFont="1" applyBorder="1"/>
    <xf numFmtId="0" fontId="3" fillId="0" borderId="0" xfId="0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2" xfId="0" applyBorder="1" applyAlignment="1">
      <alignment horizontal="right"/>
    </xf>
    <xf numFmtId="164" fontId="2" fillId="0" borderId="2" xfId="0" applyNumberFormat="1" applyFont="1" applyBorder="1"/>
    <xf numFmtId="0" fontId="3" fillId="0" borderId="2" xfId="0" applyFont="1" applyBorder="1"/>
    <xf numFmtId="2" fontId="3" fillId="0" borderId="2" xfId="0" applyNumberFormat="1" applyFont="1" applyBorder="1"/>
    <xf numFmtId="2" fontId="0" fillId="0" borderId="2" xfId="0" applyNumberFormat="1" applyBorder="1"/>
    <xf numFmtId="0" fontId="0" fillId="0" borderId="2" xfId="0" applyBorder="1"/>
    <xf numFmtId="0" fontId="1" fillId="2" borderId="2" xfId="0" applyFont="1" applyFill="1" applyBorder="1" applyAlignment="1">
      <alignment horizontal="right"/>
    </xf>
    <xf numFmtId="2" fontId="1" fillId="2" borderId="2" xfId="0" applyNumberFormat="1" applyFont="1" applyFill="1" applyBorder="1"/>
    <xf numFmtId="2" fontId="0" fillId="0" borderId="0" xfId="0" applyNumberFormat="1" applyAlignment="1">
      <alignment horizontal="right"/>
    </xf>
    <xf numFmtId="0" fontId="0" fillId="0" borderId="0" xfId="0" quotePrefix="1"/>
    <xf numFmtId="11" fontId="0" fillId="0" borderId="0" xfId="0" applyNumberFormat="1"/>
    <xf numFmtId="11" fontId="3" fillId="0" borderId="11" xfId="0" applyNumberFormat="1" applyFont="1" applyBorder="1" applyAlignment="1">
      <alignment horizontal="right"/>
    </xf>
    <xf numFmtId="2" fontId="0" fillId="0" borderId="0" xfId="0" applyNumberFormat="1"/>
    <xf numFmtId="11" fontId="3" fillId="0" borderId="11" xfId="0" applyNumberFormat="1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vertical="top" wrapText="1"/>
    </xf>
  </cellXfs>
  <cellStyles count="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A3" workbookViewId="0">
      <selection activeCell="D6" sqref="D6"/>
    </sheetView>
  </sheetViews>
  <sheetFormatPr baseColWidth="10" defaultRowHeight="15" x14ac:dyDescent="0"/>
  <cols>
    <col min="1" max="2" width="11.6640625" style="1" customWidth="1"/>
    <col min="5" max="5" width="10.83203125" customWidth="1"/>
    <col min="9" max="11" width="10.83203125" customWidth="1"/>
  </cols>
  <sheetData>
    <row r="1" spans="1:12" s="34" customFormat="1" ht="40" customHeight="1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</row>
    <row r="3" spans="1:12">
      <c r="B3" s="29" t="s">
        <v>28</v>
      </c>
      <c r="F3" s="30" t="s">
        <v>44</v>
      </c>
    </row>
    <row r="4" spans="1:12">
      <c r="C4" s="42" t="s">
        <v>0</v>
      </c>
      <c r="D4" s="42" t="s">
        <v>20</v>
      </c>
      <c r="F4" s="2" t="s">
        <v>42</v>
      </c>
      <c r="G4" s="67" t="s">
        <v>45</v>
      </c>
    </row>
    <row r="5" spans="1:12">
      <c r="B5" s="37" t="s">
        <v>1</v>
      </c>
      <c r="C5" s="38">
        <v>5576</v>
      </c>
      <c r="D5" s="39" t="s">
        <v>52</v>
      </c>
      <c r="F5" s="2" t="s">
        <v>43</v>
      </c>
      <c r="G5" s="67" t="s">
        <v>47</v>
      </c>
    </row>
    <row r="6" spans="1:12">
      <c r="F6" s="2" t="s">
        <v>50</v>
      </c>
      <c r="G6" s="67" t="s">
        <v>51</v>
      </c>
      <c r="L6" s="2"/>
    </row>
    <row r="7" spans="1:12">
      <c r="F7" s="2"/>
      <c r="G7" s="67"/>
      <c r="L7" s="2"/>
    </row>
    <row r="8" spans="1:12">
      <c r="B8" s="30" t="s">
        <v>29</v>
      </c>
      <c r="D8" s="2"/>
    </row>
    <row r="9" spans="1:12">
      <c r="C9" s="1"/>
      <c r="D9" s="72" t="str">
        <f>$C$4</f>
        <v>Edison</v>
      </c>
      <c r="E9" s="73"/>
      <c r="F9" s="74" t="str">
        <f>$D$4</f>
        <v>Target</v>
      </c>
      <c r="G9" s="73"/>
      <c r="K9" s="32" t="s">
        <v>22</v>
      </c>
      <c r="L9" s="3" t="s">
        <v>21</v>
      </c>
    </row>
    <row r="10" spans="1:12">
      <c r="B10" s="7"/>
      <c r="C10" s="8" t="s">
        <v>2</v>
      </c>
      <c r="D10" s="4" t="s">
        <v>4</v>
      </c>
      <c r="E10" s="6" t="s">
        <v>40</v>
      </c>
      <c r="F10" s="5" t="s">
        <v>4</v>
      </c>
      <c r="G10" s="6" t="s">
        <v>39</v>
      </c>
      <c r="H10" s="9" t="s">
        <v>7</v>
      </c>
      <c r="I10" s="9" t="s">
        <v>8</v>
      </c>
      <c r="J10" s="9" t="s">
        <v>9</v>
      </c>
      <c r="K10" s="33" t="s">
        <v>3</v>
      </c>
      <c r="L10" s="6" t="s">
        <v>3</v>
      </c>
    </row>
    <row r="11" spans="1:12">
      <c r="B11" s="10" t="s">
        <v>10</v>
      </c>
      <c r="C11" s="47">
        <v>16</v>
      </c>
      <c r="D11" s="54">
        <f>C23</f>
        <v>1728</v>
      </c>
      <c r="E11" s="55">
        <f>F23</f>
        <v>2411.0439999999999</v>
      </c>
      <c r="F11" s="12">
        <v>0</v>
      </c>
      <c r="G11" s="13">
        <v>0</v>
      </c>
      <c r="H11" s="15" t="e">
        <f>(D11/$C$5)/(F11/$D$5)</f>
        <v>#VALUE!</v>
      </c>
      <c r="I11" s="16" t="e">
        <f>IF(H23="Rate",(G11/C11)/E11,IF(H23="Grind Time",E11/(G11*C11),E11/G11))</f>
        <v>#DIV/0!</v>
      </c>
      <c r="J11" s="17" t="e">
        <f t="shared" ref="J11:J19" si="0">C11*H11*I11</f>
        <v>#VALUE!</v>
      </c>
      <c r="K11" s="35">
        <v>1</v>
      </c>
      <c r="L11" s="35">
        <v>1</v>
      </c>
    </row>
    <row r="12" spans="1:12">
      <c r="B12" s="10" t="s">
        <v>36</v>
      </c>
      <c r="C12" s="48">
        <v>2</v>
      </c>
      <c r="D12" s="54">
        <f t="shared" ref="D12:D19" si="1">C24</f>
        <v>1376</v>
      </c>
      <c r="E12" s="55">
        <f t="shared" ref="E12:E19" si="2">F24</f>
        <v>699.78187300000002</v>
      </c>
      <c r="F12" s="12">
        <v>0</v>
      </c>
      <c r="G12" s="13">
        <v>0</v>
      </c>
      <c r="H12" s="15" t="e">
        <f t="shared" ref="H12:H14" si="3">(D12/$C$5)/(F12/$D$5)</f>
        <v>#VALUE!</v>
      </c>
      <c r="I12" s="16" t="e">
        <f t="shared" ref="I12:I19" si="4">IF(H24="Rate",(G12/C12)/E12,IF(H24="Grind Time",E12/(G12*C12),E12/G12))</f>
        <v>#DIV/0!</v>
      </c>
      <c r="J12" s="17" t="e">
        <f t="shared" si="0"/>
        <v>#VALUE!</v>
      </c>
      <c r="K12" s="35">
        <v>2</v>
      </c>
      <c r="L12" s="35">
        <v>1</v>
      </c>
    </row>
    <row r="13" spans="1:12">
      <c r="B13" s="10" t="s">
        <v>12</v>
      </c>
      <c r="C13" s="48">
        <v>1</v>
      </c>
      <c r="D13" s="54">
        <f t="shared" si="1"/>
        <v>768</v>
      </c>
      <c r="E13" s="55">
        <f t="shared" si="2"/>
        <v>385.04</v>
      </c>
      <c r="F13" s="12">
        <v>0</v>
      </c>
      <c r="G13" s="13">
        <v>0</v>
      </c>
      <c r="H13" s="15" t="e">
        <f t="shared" si="3"/>
        <v>#VALUE!</v>
      </c>
      <c r="I13" s="16" t="e">
        <f t="shared" si="4"/>
        <v>#DIV/0!</v>
      </c>
      <c r="J13" s="17" t="e">
        <f t="shared" si="0"/>
        <v>#VALUE!</v>
      </c>
      <c r="K13" s="35">
        <v>2</v>
      </c>
      <c r="L13" s="35">
        <v>1</v>
      </c>
    </row>
    <row r="14" spans="1:12">
      <c r="B14" s="10" t="s">
        <v>13</v>
      </c>
      <c r="C14" s="48">
        <v>1</v>
      </c>
      <c r="D14" s="54">
        <f t="shared" si="1"/>
        <v>400</v>
      </c>
      <c r="E14" s="55">
        <f t="shared" si="2"/>
        <v>42.74</v>
      </c>
      <c r="F14" s="12">
        <v>0</v>
      </c>
      <c r="G14" s="13">
        <v>0</v>
      </c>
      <c r="H14" s="15" t="e">
        <f t="shared" si="3"/>
        <v>#VALUE!</v>
      </c>
      <c r="I14" s="16" t="e">
        <f t="shared" si="4"/>
        <v>#DIV/0!</v>
      </c>
      <c r="J14" s="17" t="e">
        <f t="shared" si="0"/>
        <v>#VALUE!</v>
      </c>
      <c r="K14" s="35">
        <v>1</v>
      </c>
      <c r="L14" s="35">
        <v>1</v>
      </c>
    </row>
    <row r="15" spans="1:12">
      <c r="B15" s="10" t="s">
        <v>14</v>
      </c>
      <c r="C15" s="48">
        <v>33.9</v>
      </c>
      <c r="D15" s="54">
        <f t="shared" si="1"/>
        <v>2592</v>
      </c>
      <c r="E15" s="69">
        <f t="shared" si="2"/>
        <v>1.3659E-3</v>
      </c>
      <c r="F15" s="12">
        <v>0</v>
      </c>
      <c r="G15" s="71">
        <v>0</v>
      </c>
      <c r="H15" s="15" t="e">
        <f t="shared" ref="H15:H19" si="5">(D15/$C$5)/(F15/$D$5)</f>
        <v>#VALUE!</v>
      </c>
      <c r="I15" s="16" t="e">
        <f t="shared" si="4"/>
        <v>#DIV/0!</v>
      </c>
      <c r="J15" s="17" t="e">
        <f t="shared" si="0"/>
        <v>#VALUE!</v>
      </c>
      <c r="K15" s="35">
        <v>4</v>
      </c>
      <c r="L15" s="35">
        <v>1</v>
      </c>
    </row>
    <row r="16" spans="1:12">
      <c r="B16" s="10" t="s">
        <v>15</v>
      </c>
      <c r="C16" s="56">
        <v>16</v>
      </c>
      <c r="D16" s="54">
        <f t="shared" si="1"/>
        <v>1024</v>
      </c>
      <c r="E16" s="69">
        <f t="shared" si="2"/>
        <v>2.4369999999999999E-3</v>
      </c>
      <c r="F16" s="12">
        <v>0</v>
      </c>
      <c r="G16" s="71">
        <v>0</v>
      </c>
      <c r="H16" s="15" t="e">
        <f t="shared" si="5"/>
        <v>#VALUE!</v>
      </c>
      <c r="I16" s="16" t="e">
        <f t="shared" si="4"/>
        <v>#DIV/0!</v>
      </c>
      <c r="J16" s="17" t="e">
        <f t="shared" si="0"/>
        <v>#VALUE!</v>
      </c>
      <c r="K16" s="35">
        <v>3</v>
      </c>
      <c r="L16" s="35">
        <v>1</v>
      </c>
    </row>
    <row r="17" spans="2:20">
      <c r="B17" s="10" t="s">
        <v>16</v>
      </c>
      <c r="C17" s="48">
        <v>8</v>
      </c>
      <c r="D17" s="54">
        <f t="shared" si="1"/>
        <v>2048</v>
      </c>
      <c r="E17" s="55">
        <f t="shared" si="2"/>
        <v>17035.099999999999</v>
      </c>
      <c r="F17" s="12">
        <v>0</v>
      </c>
      <c r="G17" s="13">
        <v>0</v>
      </c>
      <c r="H17" s="15" t="e">
        <f t="shared" si="5"/>
        <v>#VALUE!</v>
      </c>
      <c r="I17" s="16">
        <f t="shared" si="4"/>
        <v>0</v>
      </c>
      <c r="J17" s="17" t="e">
        <f t="shared" si="0"/>
        <v>#VALUE!</v>
      </c>
      <c r="K17" s="35">
        <v>3</v>
      </c>
      <c r="L17" s="35">
        <v>1</v>
      </c>
    </row>
    <row r="18" spans="2:20">
      <c r="B18" s="10" t="s">
        <v>17</v>
      </c>
      <c r="C18" s="48">
        <v>8</v>
      </c>
      <c r="D18" s="54">
        <f t="shared" si="1"/>
        <v>1024</v>
      </c>
      <c r="E18" s="69">
        <f t="shared" si="2"/>
        <v>1124200000</v>
      </c>
      <c r="F18" s="12">
        <v>0</v>
      </c>
      <c r="G18" s="71">
        <v>0</v>
      </c>
      <c r="H18" s="15" t="e">
        <f t="shared" si="5"/>
        <v>#VALUE!</v>
      </c>
      <c r="I18" s="16">
        <f t="shared" si="4"/>
        <v>0</v>
      </c>
      <c r="J18" s="17" t="e">
        <f t="shared" si="0"/>
        <v>#VALUE!</v>
      </c>
      <c r="K18" s="35">
        <v>2</v>
      </c>
      <c r="L18" s="35">
        <v>1</v>
      </c>
    </row>
    <row r="19" spans="2:20">
      <c r="B19" s="10" t="s">
        <v>18</v>
      </c>
      <c r="C19" s="56">
        <v>8</v>
      </c>
      <c r="D19" s="57">
        <f t="shared" si="1"/>
        <v>1152</v>
      </c>
      <c r="E19" s="55">
        <f t="shared" si="2"/>
        <v>5.6293333333333333</v>
      </c>
      <c r="F19" s="12">
        <v>0</v>
      </c>
      <c r="G19" s="13">
        <v>0</v>
      </c>
      <c r="H19" s="15" t="e">
        <f t="shared" si="5"/>
        <v>#VALUE!</v>
      </c>
      <c r="I19" s="16" t="e">
        <f t="shared" si="4"/>
        <v>#DIV/0!</v>
      </c>
      <c r="J19" s="17" t="e">
        <f t="shared" si="0"/>
        <v>#VALUE!</v>
      </c>
      <c r="K19" s="35">
        <v>3</v>
      </c>
      <c r="L19" s="35">
        <v>1</v>
      </c>
    </row>
    <row r="20" spans="2:20">
      <c r="B20" s="58"/>
      <c r="C20" s="59"/>
      <c r="D20" s="60"/>
      <c r="E20" s="61"/>
      <c r="F20" s="60"/>
      <c r="G20" s="61"/>
      <c r="H20" s="62"/>
      <c r="I20" s="63"/>
      <c r="J20" s="64" t="s">
        <v>19</v>
      </c>
      <c r="K20" s="65" t="e">
        <f>EXP(SUMPRODUCT(K11:K19,LN($J11:$J19))/SUM(K11:K19))</f>
        <v>#VALUE!</v>
      </c>
      <c r="L20" s="65" t="e">
        <f>EXP(SUMPRODUCT(L11:L19,LN($J11:$J19))/SUM(L11:L19))</f>
        <v>#VALUE!</v>
      </c>
    </row>
    <row r="21" spans="2:20">
      <c r="B21" s="25"/>
      <c r="C21" s="18"/>
      <c r="D21" s="18"/>
      <c r="E21" s="18"/>
      <c r="F21" s="26"/>
      <c r="G21" s="18"/>
      <c r="H21" s="18"/>
      <c r="I21" s="27"/>
      <c r="J21" s="25"/>
      <c r="K21" s="11"/>
      <c r="L21" s="12"/>
      <c r="M21" s="19"/>
      <c r="N21" s="12"/>
      <c r="O21" s="19"/>
      <c r="P21" s="16"/>
      <c r="R21" s="40"/>
      <c r="S21" s="41"/>
      <c r="T21" s="41"/>
    </row>
    <row r="22" spans="2:20">
      <c r="C22" t="s">
        <v>4</v>
      </c>
      <c r="D22" t="s">
        <v>32</v>
      </c>
      <c r="E22" t="s">
        <v>33</v>
      </c>
      <c r="F22" t="s">
        <v>39</v>
      </c>
      <c r="G22" t="s">
        <v>38</v>
      </c>
      <c r="H22" t="s">
        <v>41</v>
      </c>
    </row>
    <row r="23" spans="2:20">
      <c r="B23" s="1" t="s">
        <v>10</v>
      </c>
      <c r="C23">
        <v>1728</v>
      </c>
      <c r="D23">
        <v>6912</v>
      </c>
      <c r="E23">
        <v>6</v>
      </c>
      <c r="F23" s="70">
        <v>2411.0439999999999</v>
      </c>
      <c r="G23" t="s">
        <v>37</v>
      </c>
      <c r="H23" t="s">
        <v>42</v>
      </c>
    </row>
    <row r="24" spans="2:20">
      <c r="B24" s="1" t="s">
        <v>36</v>
      </c>
      <c r="C24">
        <v>1376</v>
      </c>
      <c r="D24">
        <v>2752</v>
      </c>
      <c r="E24">
        <v>12</v>
      </c>
      <c r="F24" s="70">
        <v>699.78187300000002</v>
      </c>
      <c r="G24" t="s">
        <v>37</v>
      </c>
      <c r="H24" t="s">
        <v>42</v>
      </c>
    </row>
    <row r="25" spans="2:20">
      <c r="B25" s="1" t="s">
        <v>12</v>
      </c>
      <c r="C25">
        <v>768</v>
      </c>
      <c r="D25">
        <v>3072</v>
      </c>
      <c r="E25">
        <v>6</v>
      </c>
      <c r="F25" s="70">
        <v>385.04</v>
      </c>
      <c r="G25" t="s">
        <v>37</v>
      </c>
      <c r="H25" t="s">
        <v>42</v>
      </c>
    </row>
    <row r="26" spans="2:20">
      <c r="B26" s="1" t="s">
        <v>13</v>
      </c>
      <c r="C26">
        <v>400</v>
      </c>
      <c r="D26">
        <v>9600</v>
      </c>
      <c r="E26" s="1" t="s">
        <v>34</v>
      </c>
      <c r="F26" s="70">
        <v>42.74</v>
      </c>
      <c r="G26" t="s">
        <v>37</v>
      </c>
      <c r="H26" t="s">
        <v>42</v>
      </c>
    </row>
    <row r="27" spans="2:20">
      <c r="B27" s="1" t="s">
        <v>14</v>
      </c>
      <c r="C27">
        <v>2592</v>
      </c>
      <c r="D27">
        <v>10368</v>
      </c>
      <c r="E27">
        <v>6</v>
      </c>
      <c r="F27" s="68">
        <v>1.3659E-3</v>
      </c>
      <c r="G27" t="s">
        <v>37</v>
      </c>
      <c r="H27" t="s">
        <v>50</v>
      </c>
    </row>
    <row r="28" spans="2:20">
      <c r="B28" s="1" t="s">
        <v>15</v>
      </c>
      <c r="C28">
        <v>1024</v>
      </c>
      <c r="D28">
        <v>4096</v>
      </c>
      <c r="E28">
        <v>6</v>
      </c>
      <c r="F28" s="68">
        <v>2.4369999999999999E-3</v>
      </c>
      <c r="G28" t="s">
        <v>48</v>
      </c>
      <c r="H28" t="s">
        <v>42</v>
      </c>
    </row>
    <row r="29" spans="2:20">
      <c r="B29" s="1" t="s">
        <v>16</v>
      </c>
      <c r="C29">
        <v>2048</v>
      </c>
      <c r="D29">
        <v>12288</v>
      </c>
      <c r="E29">
        <v>4</v>
      </c>
      <c r="F29" s="70">
        <v>17035.099999999999</v>
      </c>
      <c r="G29" t="s">
        <v>35</v>
      </c>
      <c r="H29" t="s">
        <v>43</v>
      </c>
    </row>
    <row r="30" spans="2:20">
      <c r="B30" s="1" t="s">
        <v>17</v>
      </c>
      <c r="C30">
        <v>1024</v>
      </c>
      <c r="D30">
        <v>4096</v>
      </c>
      <c r="E30">
        <v>6</v>
      </c>
      <c r="F30" s="68">
        <v>1124200000</v>
      </c>
      <c r="G30" t="s">
        <v>46</v>
      </c>
      <c r="H30" t="s">
        <v>43</v>
      </c>
    </row>
    <row r="31" spans="2:20">
      <c r="B31" s="1" t="s">
        <v>18</v>
      </c>
      <c r="C31" s="1">
        <v>1152</v>
      </c>
      <c r="D31" s="1">
        <v>6912</v>
      </c>
      <c r="E31" s="1">
        <v>4</v>
      </c>
      <c r="F31" s="66">
        <f>253.32/45</f>
        <v>5.6293333333333333</v>
      </c>
      <c r="G31" t="s">
        <v>49</v>
      </c>
      <c r="H31" t="s">
        <v>42</v>
      </c>
    </row>
  </sheetData>
  <mergeCells count="3">
    <mergeCell ref="D9:E9"/>
    <mergeCell ref="F9:G9"/>
    <mergeCell ref="A1:J1"/>
  </mergeCells>
  <dataValidations count="1">
    <dataValidation type="list" allowBlank="1" showInputMessage="1" showErrorMessage="1" sqref="H23:H31">
      <formula1>$F$4:$F$6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F5" sqref="F5"/>
    </sheetView>
  </sheetViews>
  <sheetFormatPr baseColWidth="10" defaultRowHeight="15" x14ac:dyDescent="0"/>
  <cols>
    <col min="1" max="2" width="11.6640625" style="1" customWidth="1"/>
    <col min="5" max="5" width="10.83203125" customWidth="1"/>
    <col min="9" max="11" width="10.83203125" customWidth="1"/>
  </cols>
  <sheetData>
    <row r="1" spans="1:13" s="34" customFormat="1" ht="48" customHeight="1">
      <c r="A1" s="75" t="s">
        <v>30</v>
      </c>
      <c r="B1" s="75"/>
      <c r="C1" s="75"/>
      <c r="D1" s="75"/>
      <c r="E1" s="75"/>
      <c r="F1" s="75"/>
      <c r="G1" s="75"/>
      <c r="H1" s="75"/>
      <c r="I1" s="75"/>
      <c r="J1" s="75"/>
    </row>
    <row r="3" spans="1:13">
      <c r="B3" s="29" t="s">
        <v>28</v>
      </c>
    </row>
    <row r="4" spans="1:13">
      <c r="C4" s="42" t="s">
        <v>23</v>
      </c>
      <c r="D4" s="42" t="s">
        <v>0</v>
      </c>
    </row>
    <row r="5" spans="1:13">
      <c r="B5" s="37" t="s">
        <v>1</v>
      </c>
      <c r="C5" s="43">
        <v>6384</v>
      </c>
      <c r="D5" s="44">
        <v>5576</v>
      </c>
    </row>
    <row r="6" spans="1:13">
      <c r="L6" s="2"/>
    </row>
    <row r="7" spans="1:13">
      <c r="B7" s="30" t="s">
        <v>29</v>
      </c>
      <c r="D7" s="2"/>
    </row>
    <row r="8" spans="1:13">
      <c r="C8" s="1"/>
      <c r="D8" s="72" t="str">
        <f>$C$4</f>
        <v>Hopper</v>
      </c>
      <c r="E8" s="73"/>
      <c r="F8" s="74" t="str">
        <f>$D$4</f>
        <v>Edison</v>
      </c>
      <c r="G8" s="73"/>
      <c r="K8" s="32" t="s">
        <v>26</v>
      </c>
      <c r="L8" s="32" t="s">
        <v>27</v>
      </c>
    </row>
    <row r="9" spans="1:13">
      <c r="B9" s="31"/>
      <c r="C9" s="8" t="s">
        <v>2</v>
      </c>
      <c r="D9" s="4" t="s">
        <v>4</v>
      </c>
      <c r="E9" s="6" t="s">
        <v>5</v>
      </c>
      <c r="F9" s="18" t="s">
        <v>4</v>
      </c>
      <c r="G9" s="52" t="s">
        <v>6</v>
      </c>
      <c r="H9" s="9" t="s">
        <v>7</v>
      </c>
      <c r="I9" s="9" t="s">
        <v>8</v>
      </c>
      <c r="J9" s="9" t="s">
        <v>9</v>
      </c>
      <c r="K9" s="33" t="s">
        <v>3</v>
      </c>
      <c r="L9" s="33" t="s">
        <v>3</v>
      </c>
    </row>
    <row r="10" spans="1:13">
      <c r="B10" s="7" t="s">
        <v>25</v>
      </c>
      <c r="C10" s="47">
        <v>1</v>
      </c>
      <c r="D10" s="12">
        <v>512</v>
      </c>
      <c r="E10" s="19">
        <v>331.61599999999999</v>
      </c>
      <c r="F10" s="50">
        <v>512</v>
      </c>
      <c r="G10" s="53">
        <v>142.887</v>
      </c>
      <c r="H10" s="16">
        <f>(D10/$C$5)/(F10/$D$5)</f>
        <v>0.87343358395989967</v>
      </c>
      <c r="I10" s="16">
        <f>$E10/G10</f>
        <v>2.3208269471680416</v>
      </c>
      <c r="J10" s="17">
        <f t="shared" ref="J10:J14" si="0">C10*H10*I10</f>
        <v>2.0270881982156954</v>
      </c>
      <c r="K10" s="35">
        <v>1</v>
      </c>
      <c r="L10" s="35">
        <v>1</v>
      </c>
    </row>
    <row r="11" spans="1:13">
      <c r="B11" s="10" t="s">
        <v>11</v>
      </c>
      <c r="C11" s="48">
        <v>1</v>
      </c>
      <c r="D11" s="12">
        <v>1200</v>
      </c>
      <c r="E11" s="19">
        <v>344.09500000000003</v>
      </c>
      <c r="F11" s="14">
        <v>400</v>
      </c>
      <c r="G11" s="13">
        <v>266.214</v>
      </c>
      <c r="H11" s="16">
        <f t="shared" ref="H11:H14" si="1">(D11/$C$5)/(F11/$D$5)</f>
        <v>2.6203007518796992</v>
      </c>
      <c r="I11" s="16">
        <f>$E11/G11</f>
        <v>1.2925503542262993</v>
      </c>
      <c r="J11" s="17">
        <f t="shared" si="0"/>
        <v>3.3868706650215437</v>
      </c>
      <c r="K11" s="35">
        <v>1</v>
      </c>
      <c r="L11" s="35">
        <v>4</v>
      </c>
    </row>
    <row r="12" spans="1:13">
      <c r="B12" s="10" t="s">
        <v>10</v>
      </c>
      <c r="C12" s="48">
        <v>1</v>
      </c>
      <c r="D12" s="12">
        <v>512</v>
      </c>
      <c r="E12" s="19">
        <v>1227.2159999999999</v>
      </c>
      <c r="F12" s="14">
        <v>1024</v>
      </c>
      <c r="G12" s="13">
        <v>261.09899999999999</v>
      </c>
      <c r="H12" s="16">
        <f t="shared" si="1"/>
        <v>0.43671679197994984</v>
      </c>
      <c r="I12" s="16">
        <f>$E12/G12</f>
        <v>4.700194179219376</v>
      </c>
      <c r="J12" s="17">
        <f t="shared" si="0"/>
        <v>2.0526537236315194</v>
      </c>
      <c r="K12" s="35">
        <v>1</v>
      </c>
      <c r="L12" s="35">
        <v>4</v>
      </c>
    </row>
    <row r="13" spans="1:13">
      <c r="B13" s="10" t="s">
        <v>18</v>
      </c>
      <c r="C13" s="48">
        <v>4</v>
      </c>
      <c r="D13" s="12">
        <v>512</v>
      </c>
      <c r="E13" s="19">
        <v>270.10000000000002</v>
      </c>
      <c r="F13" s="14">
        <v>1024</v>
      </c>
      <c r="G13" s="13">
        <v>59.9</v>
      </c>
      <c r="H13" s="16">
        <f t="shared" si="1"/>
        <v>0.43671679197994984</v>
      </c>
      <c r="I13" s="16">
        <f>$E13/G13</f>
        <v>4.5091819699499167</v>
      </c>
      <c r="J13" s="17">
        <f t="shared" si="0"/>
        <v>7.8769419374814325</v>
      </c>
      <c r="K13" s="35">
        <v>1</v>
      </c>
      <c r="L13" s="35">
        <v>2</v>
      </c>
    </row>
    <row r="14" spans="1:13">
      <c r="B14" s="20" t="s">
        <v>24</v>
      </c>
      <c r="C14" s="49">
        <v>4</v>
      </c>
      <c r="D14" s="28">
        <v>512</v>
      </c>
      <c r="E14" s="51">
        <v>45.2</v>
      </c>
      <c r="F14" s="22">
        <v>2048</v>
      </c>
      <c r="G14" s="21">
        <v>5.0999999999999996</v>
      </c>
      <c r="H14" s="23">
        <f t="shared" si="1"/>
        <v>0.21835839598997492</v>
      </c>
      <c r="I14" s="23">
        <f>$E14/G14</f>
        <v>8.8627450980392162</v>
      </c>
      <c r="J14" s="24">
        <f t="shared" si="0"/>
        <v>7.7410192147034254</v>
      </c>
      <c r="K14" s="36">
        <v>1</v>
      </c>
      <c r="L14" s="36">
        <v>2</v>
      </c>
    </row>
    <row r="15" spans="1:13">
      <c r="B15" s="25"/>
      <c r="C15" s="11"/>
      <c r="D15" s="12"/>
      <c r="E15" s="19"/>
      <c r="F15" s="12"/>
      <c r="G15" s="19"/>
      <c r="H15" s="16"/>
      <c r="J15" s="45" t="s">
        <v>19</v>
      </c>
      <c r="K15" s="46">
        <f>EXP(SUMPRODUCT(K10:K14,LN($J10:$J14))/SUM(K10:K14))</f>
        <v>3.8621447588933981</v>
      </c>
      <c r="L15" s="46">
        <f>EXP(SUMPRODUCT(L10:L14,LN($J10:$J14))/SUM(L10:L14))</f>
        <v>3.6087519690444108</v>
      </c>
    </row>
    <row r="16" spans="1:13">
      <c r="C16" s="27"/>
      <c r="D16" s="27"/>
      <c r="E16" s="27"/>
      <c r="G16" s="27"/>
      <c r="H16" s="27"/>
      <c r="I16" s="27"/>
      <c r="J16" s="27"/>
      <c r="K16" s="27"/>
      <c r="L16" s="1"/>
      <c r="M16" s="1"/>
    </row>
  </sheetData>
  <mergeCells count="3">
    <mergeCell ref="D8:E8"/>
    <mergeCell ref="F8:G8"/>
    <mergeCell ref="A1:J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Applications</vt:lpstr>
      <vt:lpstr>PMBS example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Doerfler</dc:creator>
  <cp:lastModifiedBy>Doug Doerfler</cp:lastModifiedBy>
  <dcterms:created xsi:type="dcterms:W3CDTF">2015-10-15T16:53:08Z</dcterms:created>
  <dcterms:modified xsi:type="dcterms:W3CDTF">2016-05-25T18:11:36Z</dcterms:modified>
</cp:coreProperties>
</file>